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 activeTab="1"/>
  </bookViews>
  <sheets>
    <sheet name="КВЛ-20 кВ от СП-12" sheetId="1" r:id="rId1"/>
    <sheet name="Демонтаж существующей ВЛ-20 кВ" sheetId="4" r:id="rId2"/>
  </sheets>
  <definedNames>
    <definedName name="_xlnm.Print_Area" localSheetId="1">'Демонтаж существующей ВЛ-20 кВ'!$A$1:$E$36</definedName>
    <definedName name="_xlnm.Print_Area" localSheetId="0">'КВЛ-20 кВ от СП-12'!$A$1:$E$99</definedName>
  </definedNames>
  <calcPr calcId="145621"/>
</workbook>
</file>

<file path=xl/calcChain.xml><?xml version="1.0" encoding="utf-8"?>
<calcChain xmlns="http://schemas.openxmlformats.org/spreadsheetml/2006/main">
  <c r="L24" i="4" l="1"/>
  <c r="K24" i="4"/>
  <c r="H24" i="4"/>
  <c r="D22" i="4"/>
  <c r="D23" i="4" s="1"/>
  <c r="D21" i="4"/>
  <c r="H20" i="4"/>
  <c r="D20" i="4"/>
  <c r="H18" i="4"/>
  <c r="H17" i="4"/>
  <c r="J16" i="4"/>
  <c r="I16" i="4"/>
  <c r="H16" i="4"/>
  <c r="J15" i="4"/>
  <c r="I15" i="4"/>
  <c r="H15" i="4"/>
</calcChain>
</file>

<file path=xl/sharedStrings.xml><?xml version="1.0" encoding="utf-8"?>
<sst xmlns="http://schemas.openxmlformats.org/spreadsheetml/2006/main" count="260" uniqueCount="160">
  <si>
    <t>Все работы выполняются вблизи объектов, находящихся под высоким напряжением, в т.ч. в охранной зоне действующей воздушной линии электропередач</t>
  </si>
  <si>
    <t>№ п\п</t>
  </si>
  <si>
    <t>Виды работ</t>
  </si>
  <si>
    <t>Ед. изм.</t>
  </si>
  <si>
    <t>Кол-во</t>
  </si>
  <si>
    <t>Примечание</t>
  </si>
  <si>
    <t>Монтаж ВЛЗ-20 кВ</t>
  </si>
  <si>
    <t>Планировка территории</t>
  </si>
  <si>
    <t>м2</t>
  </si>
  <si>
    <t>Группа грунтов 2</t>
  </si>
  <si>
    <t>Устройство подъезной дороги из ж.б. плит (ПАГ-18)</t>
  </si>
  <si>
    <t>м</t>
  </si>
  <si>
    <t>8 плит ж.б. 6000*2000*180 мм
Материал заказчика</t>
  </si>
  <si>
    <t>Разборка подъезной дороги из ж.б. плит (ПАГ-18)</t>
  </si>
  <si>
    <t>8 плит ж.б. 6000*2000*180 мм</t>
  </si>
  <si>
    <t>Погрузка демонтируемых ж.б. плит, перевозка на расстояние 2 км и разгрузка</t>
  </si>
  <si>
    <t>м3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</si>
  <si>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
объем одной плиты: </t>
    </r>
    <r>
      <rPr>
        <sz val="12"/>
        <color theme="1"/>
        <rFont val="Times New Roman"/>
        <family val="1"/>
        <charset val="204"/>
      </rPr>
      <t>2,16 м3</t>
    </r>
    <r>
      <rPr>
        <b/>
        <sz val="12"/>
        <color theme="1"/>
        <rFont val="Times New Roman"/>
        <family val="1"/>
        <charset val="204"/>
      </rPr>
      <t xml:space="preserve">; 
общий вес: </t>
    </r>
    <r>
      <rPr>
        <sz val="12"/>
        <color theme="1"/>
        <rFont val="Times New Roman"/>
        <family val="1"/>
        <charset val="204"/>
      </rPr>
      <t>43,2 т</t>
    </r>
  </si>
  <si>
    <t>Установка железобетонной опоры ВЛЗ-20 кВ с траверсами без приставок, одностоечной без подкоса, со сборкой опоры (П20-3Н или ПП10-5)</t>
  </si>
  <si>
    <t>опора</t>
  </si>
  <si>
    <t>Установка железобетонной опоры ВЛЗ-20 кВ с траверсами без приставок, одностоечной с одним подкосом, со сборкой опоры (А20-3Н или УП20-3Н)</t>
  </si>
  <si>
    <t>Установка железобетонной опоры ВЛЗ-20 кВ с траверсами без приставок, одностоечной с двумя подкосами, со сборкой опоры.(УАж20-1)</t>
  </si>
  <si>
    <t>Монтаж опусков из круглой стали диам. 12 для заземления опор</t>
  </si>
  <si>
    <t>Подвеска провода СИП-3 1х95-20кВ в населенной местности  с помощью механизмов (3 провода)</t>
  </si>
  <si>
    <t>Развозка  по трассе материалов оснастки одностоечных опор</t>
  </si>
  <si>
    <t>Установка длинно-искрового разрядника петлевого типа PDR 10 с заземлением с помощью механизмов</t>
  </si>
  <si>
    <t>компл.</t>
  </si>
  <si>
    <r>
      <t>Тип: PDR 10</t>
    </r>
    <r>
      <rPr>
        <sz val="12"/>
        <color theme="1"/>
        <rFont val="Times New Roman"/>
        <family val="1"/>
        <charset val="204"/>
      </rPr>
      <t xml:space="preserve"> </t>
    </r>
  </si>
  <si>
    <t>Установка ограничителей перенапряжения ОПН-П-20/24/10/400 УХЛ 1 с заземлением с помощью механизмов</t>
  </si>
  <si>
    <t xml:space="preserve">Забивка вертикальных заземлителей механизированная на глубину до 5 м </t>
  </si>
  <si>
    <t>шт.</t>
  </si>
  <si>
    <t xml:space="preserve">Устройство заземления из полосы стальной 40х5мм для соединения электродов </t>
  </si>
  <si>
    <r>
      <t xml:space="preserve">полоса стальная 40х5мм, вес 1 м - 1,57 кг                       </t>
    </r>
    <r>
      <rPr>
        <b/>
        <sz val="12"/>
        <color theme="1"/>
        <rFont val="Times New Roman"/>
        <family val="1"/>
        <charset val="204"/>
      </rPr>
      <t/>
    </r>
  </si>
  <si>
    <t>Разработка грунта (2 группа) в траншеях вручную для заземляющего устройства без креплений с откосами</t>
  </si>
  <si>
    <t>(Д*Ш*Г) 7м*0,3м*0,5м  (для одной опоры)</t>
  </si>
  <si>
    <t>Засыпка вручную траншеи (2 группа грунтов)</t>
  </si>
  <si>
    <t>Строительные работы КЛ-20 кВ</t>
  </si>
  <si>
    <t xml:space="preserve">Разработка грунта вручную в траншеях </t>
  </si>
  <si>
    <t xml:space="preserve">группа грунтов - 2; </t>
  </si>
  <si>
    <t>Шурфление</t>
  </si>
  <si>
    <t>группа грунтов - 2;</t>
  </si>
  <si>
    <t>Устройство постели под кабель</t>
  </si>
  <si>
    <t xml:space="preserve">1 траншея 3 КЛ
1 КЛ-20 кВ 200 метров + 2 последующие
Песок: 8 м3 (Д*Ш*Г) 200м*0,4м*0,8м
</t>
  </si>
  <si>
    <t>Прокладка трубы напорной ПНД диаметром 160 мм</t>
  </si>
  <si>
    <t>Покрытие кабеля плитами ПЗК 360х480х16 мм, проложенного в траншее</t>
  </si>
  <si>
    <t>п.м./шт</t>
  </si>
  <si>
    <t>200/417</t>
  </si>
  <si>
    <t>ПЗК 360х480х16 мм</t>
  </si>
  <si>
    <t>Обратная засыпка траншеи песком</t>
  </si>
  <si>
    <t>Обратная засыпка траншеи обычным грунтом (2 группа грунтов)</t>
  </si>
  <si>
    <t>ПНР ВЛЗ-20 кВ</t>
  </si>
  <si>
    <t>Измерение сопротивления растеканию тока заземлителя</t>
  </si>
  <si>
    <t>1 измерение</t>
  </si>
  <si>
    <t>Измерение переходных сопротивлений контактных соединений</t>
  </si>
  <si>
    <t>Проверка электической цепи между заземлителями и заземляемыми элементами</t>
  </si>
  <si>
    <t>1 точка</t>
  </si>
  <si>
    <t>Измерение сопротивлений и емкости электрических машин и аппаратов</t>
  </si>
  <si>
    <t>Монтажные работы КЛ-20 кВ</t>
  </si>
  <si>
    <t>Прокладка кабелей АПвПуг 3х(1х120/16)-20  в трубах ПНД-160</t>
  </si>
  <si>
    <t xml:space="preserve">АПвПуг 3х(1х120/16)-20
</t>
  </si>
  <si>
    <t>Прокладка кабелей АПвПуг 3х(1х120/16)-20  по приямку ТП с креплением на поворотах и в конце трассы</t>
  </si>
  <si>
    <t>Прокладка кабелей АПвПуг 3х(1х120/16)-20  по опоре с креплением по всей длине</t>
  </si>
  <si>
    <t xml:space="preserve">Монтаж перфорированного лотка 50х200х2500 мм с крышкой для защиты кабеля на опоре </t>
  </si>
  <si>
    <t xml:space="preserve">вес 1 м перфорированного лотка 50х200х2500 - 1,61 кг; вес 1 м крышки на перфорированный лоток 50х200х2500 - 1,14 кг </t>
  </si>
  <si>
    <t>Монтаж муфты концевой "Прогресс" ПКНтО 20-70/120-В  GPH МКС на опоре</t>
  </si>
  <si>
    <t>Монтаж муфты концевой внутренней установки POLT 24D/1XI-L16 B (120-240)</t>
  </si>
  <si>
    <t>Монтаж адаптера RICS 5133</t>
  </si>
  <si>
    <t>жил</t>
  </si>
  <si>
    <t>ПНР КЛ 20 кВ</t>
  </si>
  <si>
    <t>Фазировка электрический линии</t>
  </si>
  <si>
    <t>1 фазировка</t>
  </si>
  <si>
    <t>Измерение сопротивления изоляции до и после высоковольтных испытаний</t>
  </si>
  <si>
    <t>1 испытание</t>
  </si>
  <si>
    <t>Высоковольтные испытание кабеля силового напряжением до 35 кВ</t>
  </si>
  <si>
    <t>Опеределение электрической рабочей емкости жил</t>
  </si>
  <si>
    <t>Монтаж ВВ учёта</t>
  </si>
  <si>
    <t>Установка трансформаторов тока ТОЛ-20-2</t>
  </si>
  <si>
    <t>Установка трансформаторов напряжения ЗНИОЛ-20</t>
  </si>
  <si>
    <t>Установка счётчика электрической энергии</t>
  </si>
  <si>
    <t>Обвязка высковольтных средств учёта</t>
  </si>
  <si>
    <t>комплекс</t>
  </si>
  <si>
    <t>ПНР ВВ учёта</t>
  </si>
  <si>
    <t>Установка КРУН</t>
  </si>
  <si>
    <t>Укладка основания из блоково ФБС 9-3-6</t>
  </si>
  <si>
    <t>Установка КРУН 20 кВ
(С элегазовым комплектным распределительным устройством 20 кВ типа: RM-6, Функция: IBI)</t>
  </si>
  <si>
    <t>Заземление КРУН</t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</si>
  <si>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3,77 кг х 3 х 8=90,48 кг</t>
    </r>
  </si>
  <si>
    <t xml:space="preserve">(Д*Ш*Г) 30м*0,3м*0,5м </t>
  </si>
  <si>
    <t>Выполнение ограждения КРУН</t>
  </si>
  <si>
    <t>Монтаж ограждения КРУН</t>
  </si>
  <si>
    <r>
      <t>Количиство столбов: 9 (9,6 кг шт.)
Сетка: 8 шт. размером 2500*2000 (3,75 кг. 1 секции.)
Калитка (ворота): 1шт. (12,3 кг)</t>
    </r>
    <r>
      <rPr>
        <b/>
        <sz val="12"/>
        <color theme="1"/>
        <rFont val="Times New Roman"/>
        <family val="1"/>
        <charset val="204"/>
      </rPr>
      <t/>
    </r>
  </si>
  <si>
    <t>ПНР КРУН</t>
  </si>
  <si>
    <t>Максимальные токовые защиты (МТЗ), защита прямого действия с реле: двумя</t>
  </si>
  <si>
    <t>Измерение сопротивления изоляции мегаомметром обмоток машин и аппаратов</t>
  </si>
  <si>
    <t>Испытания шин напряжением 20 кВ</t>
  </si>
  <si>
    <t>Испытания разъединителя трехполюсныого напряжением 20 кВ</t>
  </si>
  <si>
    <t>Испытания элегазового выключателя напряжением 20 кВ</t>
  </si>
  <si>
    <t>т</t>
  </si>
  <si>
    <t xml:space="preserve">Демонтаж вертикальных заземлителей длина до 5 м </t>
  </si>
  <si>
    <t>Разработка грунта (2 группа) в траншеях вручную для демонтажа заземляющего устройства без креплений с откосами</t>
  </si>
  <si>
    <t>Погрузка демонтируемых конструкций, перевозка на расстояние 2 км и разгрузка</t>
  </si>
  <si>
    <t xml:space="preserve">На одну опору:
- стойка опоры СВ 110-5 - 2 шт.,
- плита П-3И - 2 шт.;
- траверсы стальные (ТМ6) - 23 кг;
- накладка ОГ2 - 1,9 кг*2 шт.;
- накладка ОГ5 - 1,1 кг*1 шт.;
- хомут Х42 - 1,2 кг *1 шт.;
- болт Б5 - 0,6 кг *1 шт.;
- кронштейн У4 - 6,5 кг*1 шт.;
- стяжка Г1 5,7 кг* 2 шт.;
- штыревой изолятор высоковольтный ШФ-20-Г - 3 шт.;
- колпачок КБ - 1 шт.;
- зажим плашечный - 2 шт.                                </t>
  </si>
  <si>
    <r>
      <t xml:space="preserve">На одну опору:
- стойка опоры СВ 110-5 - 1 шт.,  
- траверсы стальные (ТМ63) - 22,3 кг;
 - хомут Х51 - 1 шт.;
- штыревой изолятор высоковольтный ШФ-20-Г - 3 шт.; 
- колпачок К9 - 3 шт.;
- спиральная вязка типа СВ 120 - 3 шт.;
- зажим плашечный CD35 - 1 шт.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</t>
    </r>
  </si>
  <si>
    <t xml:space="preserve">На одну опору:
- стойка опоры СВ 110-5 - 3 шт.,
- плита П-3И - 3 шт.;
- траверсы стальные (ТМ56) - 33 кг;
- траверсы стальные (ТМ55) - 3,9 кг;
- стяжка Г1 5,7 кг* 3 шт.;
- болт М20х260 - 0,71 кг *2 шт.;
- штыревой изолятор высоковольтный ШФ-20-Г - 3 шт.;
- колпачок К9 - 3 шт.;
- спиральная вязка СВ 120 - 6 шт.;
- анкерный зажим - 6 шт.;
- зажим плашечный CD35 - 3 шт.                               </t>
  </si>
  <si>
    <t xml:space="preserve">компл. </t>
  </si>
  <si>
    <t>Приложение № 2</t>
  </si>
  <si>
    <r>
      <t xml:space="preserve">8 плит ж.б. 6000*2000*180 мм
</t>
    </r>
    <r>
      <rPr>
        <b/>
        <sz val="12"/>
        <color theme="1"/>
        <rFont val="Times New Roman"/>
        <family val="1"/>
        <charset val="204"/>
      </rPr>
      <t xml:space="preserve">Вес одной плиты: </t>
    </r>
    <r>
      <rPr>
        <sz val="12"/>
        <color theme="1"/>
        <rFont val="Times New Roman"/>
        <family val="1"/>
        <charset val="204"/>
      </rPr>
      <t>5,4 т.</t>
    </r>
    <r>
      <rPr>
        <b/>
        <sz val="12"/>
        <color theme="1"/>
        <rFont val="Times New Roman"/>
        <family val="1"/>
        <charset val="204"/>
      </rPr>
      <t xml:space="preserve">; объем одной плиты: </t>
    </r>
    <r>
      <rPr>
        <sz val="12"/>
        <color theme="1"/>
        <rFont val="Times New Roman"/>
        <family val="1"/>
        <charset val="204"/>
      </rPr>
      <t>2,16 м3;</t>
    </r>
    <r>
      <rPr>
        <b/>
        <sz val="12"/>
        <color theme="1"/>
        <rFont val="Times New Roman"/>
        <family val="1"/>
        <charset val="204"/>
      </rPr>
      <t xml:space="preserve"> общий вес плит: </t>
    </r>
    <r>
      <rPr>
        <sz val="12"/>
        <color theme="1"/>
        <rFont val="Times New Roman"/>
        <family val="1"/>
        <charset val="204"/>
      </rPr>
      <t>43,2 т</t>
    </r>
  </si>
  <si>
    <t>Демонтаж железобетонной опоры ВЛЗ-20 кВ с траверсами без приставок, одностоечной без подкоса (П20-3Н, ПП10-5)</t>
  </si>
  <si>
    <r>
      <rPr>
        <b/>
        <sz val="12"/>
        <color theme="1"/>
        <rFont val="Times New Roman"/>
        <family val="1"/>
        <charset val="204"/>
      </rPr>
      <t xml:space="preserve">Вес одной опоры: 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СВ-110 - 1125 кг;                                                                  
- стальные конструкции - 27,6 кг                         
</t>
    </r>
    <r>
      <rPr>
        <b/>
        <sz val="12"/>
        <color theme="1"/>
        <rFont val="Times New Roman"/>
        <family val="1"/>
        <charset val="204"/>
      </rPr>
      <t xml:space="preserve">Вес одной опоры:   </t>
    </r>
    <r>
      <rPr>
        <sz val="12"/>
        <color theme="1"/>
        <rFont val="Times New Roman"/>
        <family val="1"/>
        <charset val="204"/>
      </rPr>
      <t xml:space="preserve">                                             
- стойка опоры (ж/б) СВ-164 - 3550 кг;                             
- стальные конструкции - 27,6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   </t>
    </r>
    <r>
      <rPr>
        <sz val="12"/>
        <color theme="1"/>
        <rFont val="Times New Roman"/>
        <family val="1"/>
        <charset val="204"/>
      </rPr>
      <t xml:space="preserve">                           
- стойка опоры (ж/б) - 1125 кг. х 10 + 3555*2=18 350 кг;                                                                                            - стальные конструкции - 27,6 кг х 12 = 331,2 кг</t>
    </r>
  </si>
  <si>
    <t>18350+13500+1320+16875+1650</t>
  </si>
  <si>
    <t>331,2+274,92+355,6+183,816+14+4,93+260,13+252,77</t>
  </si>
  <si>
    <t>Демонтаж железобетонной опоры ВЛЗ-20 кВ с траверсами без приставок, одностоечной с одним подкосом (А10-2), включая демонтаж ж/б плиты П-3И</t>
  </si>
  <si>
    <r>
      <rPr>
        <b/>
        <sz val="12"/>
        <color theme="1"/>
        <rFont val="Times New Roman"/>
        <family val="1"/>
        <charset val="204"/>
      </rPr>
      <t xml:space="preserve">Вес одной опоры:
</t>
    </r>
    <r>
      <rPr>
        <sz val="12"/>
        <color theme="1"/>
        <rFont val="Times New Roman"/>
        <family val="1"/>
        <charset val="204"/>
      </rPr>
      <t xml:space="preserve">- стойка опоры (ж/б) - 1125 кг*2 шт.;
- плита П-3И (ж/б) - 110 кг*2 шт.;
- стальные конструкции - 45,82 кг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
</t>
    </r>
    <r>
      <rPr>
        <sz val="12"/>
        <color theme="1"/>
        <rFont val="Times New Roman"/>
        <family val="1"/>
        <charset val="204"/>
      </rPr>
      <t>- стойка опоры (ж/б) - 1125 кг х 2  х 6 = 13500 кг;
- плита П-3И (ж/б) - 110 кг х 2 х 6 =1320 кг;
- стальные конструкции - 45,82 кг х 6 = 274,92 кг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</t>
    </r>
  </si>
  <si>
    <t>Демонтаж железобетонной опоры ВЛЗ-20 кВ с траверсами без приставок, одностоечной с двумя подкосами (УАж20-1) и плитой П-3И, включая демонтаж ж/б плиты П-3И</t>
  </si>
  <si>
    <r>
      <rPr>
        <b/>
        <sz val="12"/>
        <color theme="1"/>
        <rFont val="Times New Roman"/>
        <family val="1"/>
        <charset val="204"/>
      </rPr>
      <t>Вес одной опоры:</t>
    </r>
    <r>
      <rPr>
        <sz val="12"/>
        <color theme="1"/>
        <rFont val="Times New Roman"/>
        <family val="1"/>
        <charset val="204"/>
      </rPr>
      <t xml:space="preserve">                                              
- стойка опоры (ж/б) - 1180 кг*3 шт.;                                  
- плита П-3И (ж/б) - 110 кг.*3 шт.                      
- стальные конструкции - 71,12 кг              
</t>
    </r>
    <r>
      <rPr>
        <b/>
        <sz val="12"/>
        <color theme="1"/>
        <rFont val="Times New Roman"/>
        <family val="1"/>
        <charset val="204"/>
      </rPr>
      <t xml:space="preserve">Общий вес демонтируемых опор: </t>
    </r>
    <r>
      <rPr>
        <sz val="12"/>
        <color theme="1"/>
        <rFont val="Times New Roman"/>
        <family val="1"/>
        <charset val="204"/>
      </rPr>
      <t xml:space="preserve">                           
 - стойка опоры (ж/б) - 1180 кг х 3 х 5 =16875кг;                                                                         - плита П-3И (ж/б) - 110 кг х 3 х 5=1650 кг;                                                                                 - стальные конструкции - 71,12 кг х 5 = 355,6 кг</t>
    </r>
  </si>
  <si>
    <t>Демонтаж опусков из круглой стали диам. 12 для заземления опор</t>
  </si>
  <si>
    <r>
      <t xml:space="preserve">сталь круглая диаметром 12 мм, вес 1 м - 0,888 кг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Общий вес: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0,888 кг х 207 =183,816 кг</t>
    </r>
  </si>
  <si>
    <t>Демонтаж провода СИП-3 1х120-20кВ в населенной местности  с помощью механизмов (3 провода)</t>
  </si>
  <si>
    <r>
      <t xml:space="preserve"> 0,364 кг/м. 
690 метров по трассе
2070 метров СИП-3                                                           </t>
    </r>
    <r>
      <rPr>
        <b/>
        <sz val="12"/>
        <color theme="1"/>
        <rFont val="Times New Roman"/>
        <family val="1"/>
        <charset val="204"/>
      </rPr>
      <t>Общий вес</t>
    </r>
    <r>
      <rPr>
        <sz val="12"/>
        <color theme="1"/>
        <rFont val="Times New Roman"/>
        <family val="1"/>
        <charset val="204"/>
      </rPr>
      <t xml:space="preserve">:                                                                                                           0,364 кг х 2070 м = 753,48 кг                              </t>
    </r>
  </si>
  <si>
    <t>Демонтаж ограничителей перенапряжения ОПН-П/3ЭУ-20/24.0/10/400 УХЛ1с заземлением с помощью механизмов</t>
  </si>
  <si>
    <r>
      <rPr>
        <b/>
        <sz val="12"/>
        <color theme="1"/>
        <rFont val="Times New Roman"/>
        <family val="1"/>
        <charset val="204"/>
      </rPr>
      <t xml:space="preserve">Вес одного комплекта: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- траверсы стальные - (14кг);                           
- ОПН-П/3ЭУ-20/24.0/10/400 УХЛ1 - (5,3 кг - 3 шт.)                                                                                    - сталь круглая диаметром 10 мм (8м), вес 1 м - 0,616 кг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
 - траверсы стальные - 14 кг х 1 = 14 кг;                                                                                                - ОПН-П/3ЭУ-20/24.0/10/400 УХЛ1 - 5,3 кг х 1 = 5,3 кг;                                                                   - сталь круглая - 0,616 кг х 8 =4,93 кг</t>
    </r>
  </si>
  <si>
    <r>
      <t xml:space="preserve">сталь угловая 50х50х5 L=3 м, вес 1 м - 3,77 кг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Общий вес: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
- сталь угловая - 3,77 кг х 3 х 23=260,13 кг</t>
    </r>
  </si>
  <si>
    <t xml:space="preserve">Демонтаж полосы стальной 40х5мм для соединения электродов </t>
  </si>
  <si>
    <r>
      <t xml:space="preserve">полоса стальная 40х5мм, вес 1 м - 1,57 кг        
 </t>
    </r>
    <r>
      <rPr>
        <b/>
        <sz val="12"/>
        <color theme="1"/>
        <rFont val="Times New Roman"/>
        <family val="1"/>
        <charset val="204"/>
      </rPr>
      <t xml:space="preserve">Общий вес:
</t>
    </r>
    <r>
      <rPr>
        <sz val="12"/>
        <color theme="1"/>
        <rFont val="Times New Roman"/>
        <family val="1"/>
        <charset val="204"/>
      </rPr>
      <t>- полоса стальная - 1,57 кг х 161=252,77 кг</t>
    </r>
  </si>
  <si>
    <t xml:space="preserve">(Д*Ш*Г) 7м*0,3м*0,5м  (для одной опоры)                                                            </t>
  </si>
  <si>
    <r>
      <rPr>
        <b/>
        <sz val="12"/>
        <color theme="1"/>
        <rFont val="Times New Roman"/>
        <family val="1"/>
        <charset val="204"/>
      </rPr>
      <t>вес ж/б конструкций:</t>
    </r>
    <r>
      <rPr>
        <sz val="12"/>
        <color theme="1"/>
        <rFont val="Times New Roman"/>
        <family val="1"/>
        <charset val="204"/>
      </rPr>
      <t xml:space="preserve"> (18350+13500+1320+16875+1650)/1000=51,695 т
</t>
    </r>
    <r>
      <rPr>
        <b/>
        <sz val="12"/>
        <color theme="1"/>
        <rFont val="Times New Roman"/>
        <family val="1"/>
        <charset val="204"/>
      </rPr>
      <t>вес стальных конструкций:</t>
    </r>
    <r>
      <rPr>
        <sz val="12"/>
        <color theme="1"/>
        <rFont val="Times New Roman"/>
        <family val="1"/>
        <charset val="204"/>
      </rPr>
      <t xml:space="preserve"> (331,2+274,92+355,6+183,816+14+4,93+260,13+252,77)/1000=1,677 т                                                                   
</t>
    </r>
    <r>
      <rPr>
        <b/>
        <sz val="12"/>
        <color theme="1"/>
        <rFont val="Times New Roman"/>
        <family val="1"/>
        <charset val="204"/>
      </rPr>
      <t xml:space="preserve">вес проводов: </t>
    </r>
    <r>
      <rPr>
        <sz val="12"/>
        <color theme="1"/>
        <rFont val="Times New Roman"/>
        <family val="1"/>
        <charset val="204"/>
      </rPr>
      <t>753,48/1000</t>
    </r>
    <r>
      <rPr>
        <b/>
        <sz val="12"/>
        <color theme="1"/>
        <rFont val="Times New Roman"/>
        <family val="1"/>
        <charset val="204"/>
      </rPr>
      <t>=</t>
    </r>
    <r>
      <rPr>
        <sz val="12"/>
        <color theme="1"/>
        <rFont val="Times New Roman"/>
        <family val="1"/>
        <charset val="204"/>
      </rPr>
      <t xml:space="preserve"> 0,753 т                                  
</t>
    </r>
    <r>
      <rPr>
        <b/>
        <sz val="12"/>
        <color theme="1"/>
        <rFont val="Times New Roman"/>
        <family val="1"/>
        <charset val="204"/>
      </rPr>
      <t>вес оборудования:</t>
    </r>
    <r>
      <rPr>
        <sz val="12"/>
        <color theme="1"/>
        <rFont val="Times New Roman"/>
        <family val="1"/>
        <charset val="204"/>
      </rPr>
      <t xml:space="preserve"> 5,3/1000=0,005 т
</t>
    </r>
    <r>
      <rPr>
        <b/>
        <sz val="12"/>
        <color theme="1"/>
        <rFont val="Times New Roman"/>
        <family val="1"/>
        <charset val="204"/>
      </rPr>
      <t>общий вес:</t>
    </r>
    <r>
      <rPr>
        <sz val="12"/>
        <color theme="1"/>
        <rFont val="Times New Roman"/>
        <family val="1"/>
        <charset val="204"/>
      </rPr>
      <t xml:space="preserve"> 51,695+1,677+0,753+0,005=54,13 т</t>
    </r>
  </si>
  <si>
    <t>Разработка грунта вручную</t>
  </si>
  <si>
    <t>на один комплект:
- ОПН-П/3ЭУ-20/24.0/10/400 УХЛ1 - 3 шт.;
- траверсы стальные - 14кг;
- сталь круглая диаметром 10 мм (8м), вес 1 м - 0,616 кг</t>
  </si>
  <si>
    <t>Пусконаладочные работы</t>
  </si>
  <si>
    <t>Строительно-монтажные работы</t>
  </si>
  <si>
    <t>по существующей конструкции</t>
  </si>
  <si>
    <t xml:space="preserve">Муфта ПКНтО 20-70/120-В  GPH МКС </t>
  </si>
  <si>
    <t>POLT 24D/1XI-L16 B (120-240)</t>
  </si>
  <si>
    <t>Адаптер RICS 5133</t>
  </si>
  <si>
    <t>Трансформаторы тока ТОЛ-20-2</t>
  </si>
  <si>
    <t>Трансформаторы напряжения ЗНИОЛ-20</t>
  </si>
  <si>
    <t>АЛЬФА А1800</t>
  </si>
  <si>
    <t>Погрузка, перевозка на 57 км и утилизация разработанного грунта</t>
  </si>
  <si>
    <t>плотность грунта - 1,75 т/м3</t>
  </si>
  <si>
    <t>Устройство основания из песка</t>
  </si>
  <si>
    <t>Устройство вертикальных заземлителей</t>
  </si>
  <si>
    <r>
      <t xml:space="preserve">сталь круглая диаметром 12 мм, вес 1 м - 0,888 кг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</si>
  <si>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r>
      <t xml:space="preserve">сталь угловая 50х50х5 L=3 м, вес 1 м - 3,77 кг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/>
    </r>
  </si>
  <si>
    <t>Благоустройство</t>
  </si>
  <si>
    <t>Подготовка почвы для устройства  газона с внесением растительной земли слоем 15 см вручную</t>
  </si>
  <si>
    <t>Посев газонов вручную</t>
  </si>
  <si>
    <t>16 опор</t>
  </si>
  <si>
    <t>Предварительная ведомость объемов работ на выполнение работ по строительству 
КВЛ 20 кВ (временные сети электроснабжения ИЦ "Сколково") от
СП-12 ПАО "ФСК ЕЭС"</t>
  </si>
  <si>
    <t>Ведомость объемов работ по демонтажу ВЛ-20 кВ на участке от ответвления на  КТП-7 до ответвления на КТП-9
(объект: "Временные сети электроснабжения")</t>
  </si>
  <si>
    <t>сеч. 120 мм2 - 18 шт.
6 шт. - КРУН
6 шт. - на опоре
6 шт. - в сущ. ТП</t>
  </si>
  <si>
    <t>Присоединение к зажимам жил проложенных кабелей (к оборудованию, ТП и на опоре)</t>
  </si>
  <si>
    <t>Приложение № 3</t>
  </si>
  <si>
    <t>к Приложение №3 "Техническое задание"</t>
  </si>
  <si>
    <t>к Договору №_________________________от ______________</t>
  </si>
  <si>
    <t>Заказчмк:</t>
  </si>
  <si>
    <t>ООО "ОДПС Сколково"</t>
  </si>
  <si>
    <t>Генеральный директор</t>
  </si>
  <si>
    <t>____________________/А.С. Савченко/</t>
  </si>
  <si>
    <t>___________________/____________/</t>
  </si>
  <si>
    <t>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</si>
</sst>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\ _₽_-;\-* #,##0.0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i/>
      <sz val="12"/>
      <color rgb="FF1F497D"/>
      <name val="Times New Roman"/>
      <family val="1"/>
      <charset val="204"/>
    </font>
    <font>
      <i/>
      <sz val="12"/>
      <color rgb="FF1F497D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</cellStyleXfs>
  <cellXfs count="55">
    <xf numFmtId="0" fontId="0" fillId="0" borderId="0" xfId="0"/>
    <xf numFmtId="0" fontId="1" fillId="0" borderId="0" xfId="2" applyFont="1"/>
    <xf numFmtId="0" fontId="1" fillId="0" borderId="0" xfId="2" applyFont="1" applyAlignment="1">
      <alignment horizontal="right"/>
    </xf>
    <xf numFmtId="0" fontId="8" fillId="0" borderId="0" xfId="2"/>
    <xf numFmtId="14" fontId="1" fillId="0" borderId="0" xfId="2" applyNumberFormat="1" applyFont="1"/>
    <xf numFmtId="0" fontId="2" fillId="0" borderId="0" xfId="2" applyFont="1" applyAlignment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8" fillId="0" borderId="0" xfId="2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2" xfId="2" applyFont="1" applyFill="1" applyBorder="1" applyAlignment="1">
      <alignment vertical="center" wrapText="1"/>
    </xf>
    <xf numFmtId="0" fontId="1" fillId="2" borderId="2" xfId="2" applyFont="1" applyFill="1" applyBorder="1" applyAlignment="1">
      <alignment horizontal="left" vertical="center" wrapText="1"/>
    </xf>
    <xf numFmtId="49" fontId="1" fillId="2" borderId="2" xfId="2" applyNumberFormat="1" applyFont="1" applyFill="1" applyBorder="1" applyAlignment="1">
      <alignment vertical="center" wrapText="1"/>
    </xf>
    <xf numFmtId="0" fontId="5" fillId="2" borderId="2" xfId="2" applyFont="1" applyFill="1" applyBorder="1" applyAlignment="1">
      <alignment horizontal="left" vertical="center" wrapText="1"/>
    </xf>
    <xf numFmtId="43" fontId="1" fillId="0" borderId="0" xfId="3" applyFont="1"/>
    <xf numFmtId="164" fontId="1" fillId="0" borderId="0" xfId="2" applyNumberFormat="1" applyFont="1"/>
    <xf numFmtId="0" fontId="1" fillId="2" borderId="0" xfId="2" applyFont="1" applyFill="1"/>
    <xf numFmtId="0" fontId="1" fillId="0" borderId="0" xfId="2" applyFont="1" applyFill="1"/>
    <xf numFmtId="0" fontId="1" fillId="2" borderId="0" xfId="2" applyFont="1" applyFill="1" applyAlignment="1">
      <alignment horizontal="center"/>
    </xf>
    <xf numFmtId="43" fontId="1" fillId="0" borderId="0" xfId="2" applyNumberFormat="1" applyFont="1"/>
    <xf numFmtId="0" fontId="9" fillId="0" borderId="0" xfId="2" applyFont="1"/>
    <xf numFmtId="0" fontId="10" fillId="0" borderId="0" xfId="2" applyFont="1" applyAlignment="1">
      <alignment vertical="center"/>
    </xf>
    <xf numFmtId="0" fontId="11" fillId="0" borderId="0" xfId="2" applyFont="1" applyAlignment="1">
      <alignment horizontal="justify" vertical="center"/>
    </xf>
    <xf numFmtId="0" fontId="0" fillId="0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7" fillId="2" borderId="0" xfId="1" applyFont="1" applyFill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0" fillId="3" borderId="0" xfId="0" applyFill="1"/>
    <xf numFmtId="0" fontId="0" fillId="2" borderId="0" xfId="0" applyFill="1"/>
    <xf numFmtId="0" fontId="4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7"/>
  <sheetViews>
    <sheetView view="pageBreakPreview" zoomScale="70" zoomScaleNormal="85" zoomScaleSheetLayoutView="70" workbookViewId="0">
      <selection activeCell="P98" sqref="P98"/>
    </sheetView>
  </sheetViews>
  <sheetFormatPr defaultRowHeight="15" x14ac:dyDescent="0.25"/>
  <cols>
    <col min="1" max="1" width="4.85546875" style="23" customWidth="1"/>
    <col min="2" max="2" width="69.140625" style="23" customWidth="1"/>
    <col min="3" max="3" width="14.140625" style="23" bestFit="1" customWidth="1"/>
    <col min="4" max="4" width="15.140625" style="23" customWidth="1"/>
    <col min="5" max="5" width="52.42578125" style="23" customWidth="1"/>
    <col min="6" max="16384" width="9.140625" style="23"/>
  </cols>
  <sheetData>
    <row r="1" spans="1:5" ht="15.75" x14ac:dyDescent="0.25">
      <c r="A1" s="24"/>
      <c r="B1" s="24"/>
      <c r="C1" s="24"/>
      <c r="D1" s="24"/>
      <c r="E1" s="25" t="s">
        <v>105</v>
      </c>
    </row>
    <row r="2" spans="1:5" ht="15.75" x14ac:dyDescent="0.25">
      <c r="A2" s="24"/>
      <c r="B2" s="24"/>
      <c r="C2" s="24"/>
      <c r="D2" s="24"/>
      <c r="E2" s="2" t="s">
        <v>152</v>
      </c>
    </row>
    <row r="3" spans="1:5" ht="15.75" x14ac:dyDescent="0.25">
      <c r="A3" s="24"/>
      <c r="B3" s="24"/>
      <c r="C3" s="24"/>
      <c r="D3" s="24"/>
      <c r="E3" s="2" t="s">
        <v>153</v>
      </c>
    </row>
    <row r="4" spans="1:5" ht="15.75" x14ac:dyDescent="0.25">
      <c r="A4" s="24"/>
      <c r="B4" s="24"/>
      <c r="C4" s="24"/>
      <c r="D4" s="24"/>
      <c r="E4" s="26"/>
    </row>
    <row r="5" spans="1:5" ht="77.25" customHeight="1" x14ac:dyDescent="0.25">
      <c r="A5" s="48" t="s">
        <v>147</v>
      </c>
      <c r="B5" s="49"/>
      <c r="C5" s="49"/>
      <c r="D5" s="49"/>
      <c r="E5" s="49"/>
    </row>
    <row r="6" spans="1:5" ht="69.75" customHeight="1" x14ac:dyDescent="0.25">
      <c r="A6" s="50" t="s">
        <v>0</v>
      </c>
      <c r="B6" s="50"/>
      <c r="C6" s="50"/>
      <c r="D6" s="50"/>
      <c r="E6" s="50"/>
    </row>
    <row r="7" spans="1:5" ht="31.5" x14ac:dyDescent="0.25">
      <c r="A7" s="27" t="s">
        <v>1</v>
      </c>
      <c r="B7" s="27" t="s">
        <v>2</v>
      </c>
      <c r="C7" s="27" t="s">
        <v>3</v>
      </c>
      <c r="D7" s="27" t="s">
        <v>4</v>
      </c>
      <c r="E7" s="27" t="s">
        <v>5</v>
      </c>
    </row>
    <row r="8" spans="1:5" ht="15.75" x14ac:dyDescent="0.25">
      <c r="A8" s="51" t="s">
        <v>129</v>
      </c>
      <c r="B8" s="52"/>
      <c r="C8" s="52"/>
      <c r="D8" s="52"/>
      <c r="E8" s="53"/>
    </row>
    <row r="9" spans="1:5" ht="15.75" x14ac:dyDescent="0.25">
      <c r="A9" s="46" t="s">
        <v>6</v>
      </c>
      <c r="B9" s="46"/>
      <c r="C9" s="46"/>
      <c r="D9" s="46"/>
      <c r="E9" s="46"/>
    </row>
    <row r="10" spans="1:5" ht="15.75" x14ac:dyDescent="0.25">
      <c r="A10" s="28">
        <v>1</v>
      </c>
      <c r="B10" s="29" t="s">
        <v>7</v>
      </c>
      <c r="C10" s="28" t="s">
        <v>8</v>
      </c>
      <c r="D10" s="28">
        <v>380</v>
      </c>
      <c r="E10" s="30" t="s">
        <v>9</v>
      </c>
    </row>
    <row r="11" spans="1:5" ht="31.5" x14ac:dyDescent="0.25">
      <c r="A11" s="28">
        <v>2</v>
      </c>
      <c r="B11" s="31" t="s">
        <v>10</v>
      </c>
      <c r="C11" s="28" t="s">
        <v>11</v>
      </c>
      <c r="D11" s="28">
        <v>24</v>
      </c>
      <c r="E11" s="29" t="s">
        <v>12</v>
      </c>
    </row>
    <row r="12" spans="1:5" ht="15.75" x14ac:dyDescent="0.25">
      <c r="A12" s="28">
        <v>3</v>
      </c>
      <c r="B12" s="31" t="s">
        <v>13</v>
      </c>
      <c r="C12" s="28" t="s">
        <v>11</v>
      </c>
      <c r="D12" s="28">
        <v>24</v>
      </c>
      <c r="E12" s="29" t="s">
        <v>14</v>
      </c>
    </row>
    <row r="13" spans="1:5" ht="63" x14ac:dyDescent="0.25">
      <c r="A13" s="28">
        <v>4</v>
      </c>
      <c r="B13" s="31" t="s">
        <v>15</v>
      </c>
      <c r="C13" s="28" t="s">
        <v>16</v>
      </c>
      <c r="D13" s="28">
        <v>17.28</v>
      </c>
      <c r="E13" s="29" t="s">
        <v>17</v>
      </c>
    </row>
    <row r="14" spans="1:5" ht="141.75" x14ac:dyDescent="0.25">
      <c r="A14" s="28">
        <v>5</v>
      </c>
      <c r="B14" s="31" t="s">
        <v>18</v>
      </c>
      <c r="C14" s="28" t="s">
        <v>19</v>
      </c>
      <c r="D14" s="28">
        <v>10</v>
      </c>
      <c r="E14" s="32" t="s">
        <v>102</v>
      </c>
    </row>
    <row r="15" spans="1:5" ht="220.5" x14ac:dyDescent="0.25">
      <c r="A15" s="28">
        <v>6</v>
      </c>
      <c r="B15" s="31" t="s">
        <v>20</v>
      </c>
      <c r="C15" s="28" t="s">
        <v>19</v>
      </c>
      <c r="D15" s="28">
        <v>4</v>
      </c>
      <c r="E15" s="32" t="s">
        <v>101</v>
      </c>
    </row>
    <row r="16" spans="1:5" ht="204.75" x14ac:dyDescent="0.25">
      <c r="A16" s="28">
        <v>7</v>
      </c>
      <c r="B16" s="31" t="s">
        <v>21</v>
      </c>
      <c r="C16" s="28" t="s">
        <v>19</v>
      </c>
      <c r="D16" s="28">
        <v>2</v>
      </c>
      <c r="E16" s="32" t="s">
        <v>103</v>
      </c>
    </row>
    <row r="17" spans="1:5" ht="40.5" customHeight="1" x14ac:dyDescent="0.25">
      <c r="A17" s="28">
        <v>8</v>
      </c>
      <c r="B17" s="31" t="s">
        <v>22</v>
      </c>
      <c r="C17" s="28" t="s">
        <v>11</v>
      </c>
      <c r="D17" s="28">
        <v>144</v>
      </c>
      <c r="E17" s="32" t="s">
        <v>141</v>
      </c>
    </row>
    <row r="18" spans="1:5" ht="35.25" customHeight="1" x14ac:dyDescent="0.25">
      <c r="A18" s="28">
        <v>9</v>
      </c>
      <c r="B18" s="31" t="s">
        <v>23</v>
      </c>
      <c r="C18" s="28" t="s">
        <v>11</v>
      </c>
      <c r="D18" s="28">
        <v>800</v>
      </c>
      <c r="E18" s="29" t="s">
        <v>146</v>
      </c>
    </row>
    <row r="19" spans="1:5" ht="28.5" customHeight="1" x14ac:dyDescent="0.25">
      <c r="A19" s="28">
        <v>10</v>
      </c>
      <c r="B19" s="31" t="s">
        <v>24</v>
      </c>
      <c r="C19" s="28" t="s">
        <v>19</v>
      </c>
      <c r="D19" s="28">
        <v>16</v>
      </c>
      <c r="E19" s="29"/>
    </row>
    <row r="20" spans="1:5" ht="36.75" customHeight="1" x14ac:dyDescent="0.25">
      <c r="A20" s="28">
        <v>11</v>
      </c>
      <c r="B20" s="31" t="s">
        <v>25</v>
      </c>
      <c r="C20" s="28" t="s">
        <v>26</v>
      </c>
      <c r="D20" s="28">
        <v>16</v>
      </c>
      <c r="E20" s="29" t="s">
        <v>27</v>
      </c>
    </row>
    <row r="21" spans="1:5" ht="93.75" customHeight="1" x14ac:dyDescent="0.25">
      <c r="A21" s="28">
        <v>12</v>
      </c>
      <c r="B21" s="31" t="s">
        <v>28</v>
      </c>
      <c r="C21" s="27" t="s">
        <v>104</v>
      </c>
      <c r="D21" s="28">
        <v>2</v>
      </c>
      <c r="E21" s="29" t="s">
        <v>127</v>
      </c>
    </row>
    <row r="22" spans="1:5" ht="39" customHeight="1" x14ac:dyDescent="0.25">
      <c r="A22" s="28">
        <v>13</v>
      </c>
      <c r="B22" s="31" t="s">
        <v>29</v>
      </c>
      <c r="C22" s="28" t="s">
        <v>30</v>
      </c>
      <c r="D22" s="28">
        <v>48</v>
      </c>
      <c r="E22" s="29" t="s">
        <v>142</v>
      </c>
    </row>
    <row r="23" spans="1:5" ht="41.25" customHeight="1" x14ac:dyDescent="0.25">
      <c r="A23" s="28">
        <v>14</v>
      </c>
      <c r="B23" s="31" t="s">
        <v>31</v>
      </c>
      <c r="C23" s="28" t="s">
        <v>11</v>
      </c>
      <c r="D23" s="28">
        <v>96</v>
      </c>
      <c r="E23" s="29" t="s">
        <v>32</v>
      </c>
    </row>
    <row r="24" spans="1:5" ht="31.5" x14ac:dyDescent="0.25">
      <c r="A24" s="28">
        <v>15</v>
      </c>
      <c r="B24" s="31" t="s">
        <v>33</v>
      </c>
      <c r="C24" s="28" t="s">
        <v>16</v>
      </c>
      <c r="D24" s="28">
        <v>16.8</v>
      </c>
      <c r="E24" s="29" t="s">
        <v>34</v>
      </c>
    </row>
    <row r="25" spans="1:5" s="45" customFormat="1" ht="15.75" x14ac:dyDescent="0.25">
      <c r="A25" s="28">
        <v>16</v>
      </c>
      <c r="B25" s="31" t="s">
        <v>35</v>
      </c>
      <c r="C25" s="28" t="s">
        <v>16</v>
      </c>
      <c r="D25" s="28">
        <v>16.8</v>
      </c>
      <c r="E25" s="33"/>
    </row>
    <row r="26" spans="1:5" s="45" customFormat="1" ht="15.75" x14ac:dyDescent="0.25">
      <c r="A26" s="46" t="s">
        <v>36</v>
      </c>
      <c r="B26" s="46"/>
      <c r="C26" s="46"/>
      <c r="D26" s="46"/>
      <c r="E26" s="46"/>
    </row>
    <row r="27" spans="1:5" s="45" customFormat="1" ht="15.75" x14ac:dyDescent="0.25">
      <c r="A27" s="28">
        <v>1</v>
      </c>
      <c r="B27" s="31" t="s">
        <v>37</v>
      </c>
      <c r="C27" s="28" t="s">
        <v>16</v>
      </c>
      <c r="D27" s="28">
        <v>64</v>
      </c>
      <c r="E27" s="32" t="s">
        <v>38</v>
      </c>
    </row>
    <row r="28" spans="1:5" s="45" customFormat="1" ht="15.75" x14ac:dyDescent="0.25">
      <c r="A28" s="28">
        <v>2</v>
      </c>
      <c r="B28" s="31" t="s">
        <v>39</v>
      </c>
      <c r="C28" s="28" t="s">
        <v>16</v>
      </c>
      <c r="D28" s="28">
        <v>6</v>
      </c>
      <c r="E28" s="32" t="s">
        <v>40</v>
      </c>
    </row>
    <row r="29" spans="1:5" s="45" customFormat="1" ht="94.5" x14ac:dyDescent="0.25">
      <c r="A29" s="28">
        <v>3</v>
      </c>
      <c r="B29" s="31" t="s">
        <v>41</v>
      </c>
      <c r="C29" s="28" t="s">
        <v>16</v>
      </c>
      <c r="D29" s="28">
        <v>8</v>
      </c>
      <c r="E29" s="29" t="s">
        <v>42</v>
      </c>
    </row>
    <row r="30" spans="1:5" s="45" customFormat="1" ht="25.5" customHeight="1" x14ac:dyDescent="0.25">
      <c r="A30" s="28">
        <v>4</v>
      </c>
      <c r="B30" s="30" t="s">
        <v>43</v>
      </c>
      <c r="C30" s="34" t="s">
        <v>11</v>
      </c>
      <c r="D30" s="34">
        <v>200</v>
      </c>
      <c r="E30" s="28"/>
    </row>
    <row r="31" spans="1:5" s="45" customFormat="1" ht="31.5" x14ac:dyDescent="0.25">
      <c r="A31" s="28">
        <v>5</v>
      </c>
      <c r="B31" s="35" t="s">
        <v>44</v>
      </c>
      <c r="C31" s="28" t="s">
        <v>45</v>
      </c>
      <c r="D31" s="28" t="s">
        <v>46</v>
      </c>
      <c r="E31" s="36" t="s">
        <v>47</v>
      </c>
    </row>
    <row r="32" spans="1:5" s="45" customFormat="1" ht="25.5" customHeight="1" x14ac:dyDescent="0.25">
      <c r="A32" s="28">
        <v>6</v>
      </c>
      <c r="B32" s="35" t="s">
        <v>48</v>
      </c>
      <c r="C32" s="37" t="s">
        <v>16</v>
      </c>
      <c r="D32" s="28">
        <v>8</v>
      </c>
      <c r="E32" s="36"/>
    </row>
    <row r="33" spans="1:5" s="45" customFormat="1" ht="15.75" x14ac:dyDescent="0.25">
      <c r="A33" s="28">
        <v>7</v>
      </c>
      <c r="B33" s="29" t="s">
        <v>49</v>
      </c>
      <c r="C33" s="37" t="s">
        <v>16</v>
      </c>
      <c r="D33" s="28">
        <v>46.85</v>
      </c>
      <c r="E33" s="32" t="s">
        <v>38</v>
      </c>
    </row>
    <row r="34" spans="1:5" ht="15.75" x14ac:dyDescent="0.25">
      <c r="A34" s="46" t="s">
        <v>57</v>
      </c>
      <c r="B34" s="46"/>
      <c r="C34" s="46"/>
      <c r="D34" s="46"/>
      <c r="E34" s="46"/>
    </row>
    <row r="35" spans="1:5" ht="31.5" x14ac:dyDescent="0.25">
      <c r="A35" s="28">
        <v>1</v>
      </c>
      <c r="B35" s="29" t="s">
        <v>58</v>
      </c>
      <c r="C35" s="28" t="s">
        <v>11</v>
      </c>
      <c r="D35" s="28">
        <v>600</v>
      </c>
      <c r="E35" s="29" t="s">
        <v>59</v>
      </c>
    </row>
    <row r="36" spans="1:5" ht="39" customHeight="1" x14ac:dyDescent="0.25">
      <c r="A36" s="28">
        <v>2</v>
      </c>
      <c r="B36" s="29" t="s">
        <v>60</v>
      </c>
      <c r="C36" s="28" t="s">
        <v>11</v>
      </c>
      <c r="D36" s="28">
        <v>93</v>
      </c>
      <c r="E36" s="31" t="s">
        <v>130</v>
      </c>
    </row>
    <row r="37" spans="1:5" ht="40.5" customHeight="1" x14ac:dyDescent="0.25">
      <c r="A37" s="28">
        <v>3</v>
      </c>
      <c r="B37" s="31" t="s">
        <v>61</v>
      </c>
      <c r="C37" s="28" t="s">
        <v>11</v>
      </c>
      <c r="D37" s="28">
        <v>60</v>
      </c>
      <c r="E37" s="29" t="s">
        <v>130</v>
      </c>
    </row>
    <row r="38" spans="1:5" s="44" customFormat="1" ht="53.25" customHeight="1" x14ac:dyDescent="0.25">
      <c r="A38" s="28">
        <v>4</v>
      </c>
      <c r="B38" s="31" t="s">
        <v>62</v>
      </c>
      <c r="C38" s="28" t="s">
        <v>11</v>
      </c>
      <c r="D38" s="28">
        <v>20</v>
      </c>
      <c r="E38" s="29" t="s">
        <v>63</v>
      </c>
    </row>
    <row r="39" spans="1:5" ht="44.25" customHeight="1" x14ac:dyDescent="0.25">
      <c r="A39" s="28">
        <v>5</v>
      </c>
      <c r="B39" s="31" t="s">
        <v>64</v>
      </c>
      <c r="C39" s="28" t="s">
        <v>30</v>
      </c>
      <c r="D39" s="28">
        <v>6</v>
      </c>
      <c r="E39" s="29" t="s">
        <v>131</v>
      </c>
    </row>
    <row r="40" spans="1:5" ht="31.5" x14ac:dyDescent="0.25">
      <c r="A40" s="28">
        <v>6</v>
      </c>
      <c r="B40" s="31" t="s">
        <v>65</v>
      </c>
      <c r="C40" s="28" t="s">
        <v>30</v>
      </c>
      <c r="D40" s="28">
        <v>12</v>
      </c>
      <c r="E40" s="30" t="s">
        <v>132</v>
      </c>
    </row>
    <row r="41" spans="1:5" ht="15.75" x14ac:dyDescent="0.25">
      <c r="A41" s="28">
        <v>7</v>
      </c>
      <c r="B41" s="31" t="s">
        <v>66</v>
      </c>
      <c r="C41" s="28" t="s">
        <v>30</v>
      </c>
      <c r="D41" s="28">
        <v>12</v>
      </c>
      <c r="E41" s="29" t="s">
        <v>133</v>
      </c>
    </row>
    <row r="42" spans="1:5" ht="63" x14ac:dyDescent="0.25">
      <c r="A42" s="28">
        <v>8</v>
      </c>
      <c r="B42" s="31" t="s">
        <v>150</v>
      </c>
      <c r="C42" s="28" t="s">
        <v>67</v>
      </c>
      <c r="D42" s="28">
        <v>18</v>
      </c>
      <c r="E42" s="29" t="s">
        <v>149</v>
      </c>
    </row>
    <row r="43" spans="1:5" ht="15.75" x14ac:dyDescent="0.25">
      <c r="A43" s="46" t="s">
        <v>75</v>
      </c>
      <c r="B43" s="46"/>
      <c r="C43" s="46"/>
      <c r="D43" s="46"/>
      <c r="E43" s="46"/>
    </row>
    <row r="44" spans="1:5" ht="15.75" x14ac:dyDescent="0.25">
      <c r="A44" s="28">
        <v>1</v>
      </c>
      <c r="B44" s="31" t="s">
        <v>76</v>
      </c>
      <c r="C44" s="28" t="s">
        <v>30</v>
      </c>
      <c r="D44" s="28">
        <v>3</v>
      </c>
      <c r="E44" s="29" t="s">
        <v>134</v>
      </c>
    </row>
    <row r="45" spans="1:5" ht="15.75" x14ac:dyDescent="0.25">
      <c r="A45" s="28">
        <v>2</v>
      </c>
      <c r="B45" s="31" t="s">
        <v>77</v>
      </c>
      <c r="C45" s="28" t="s">
        <v>30</v>
      </c>
      <c r="D45" s="28">
        <v>3</v>
      </c>
      <c r="E45" s="29" t="s">
        <v>135</v>
      </c>
    </row>
    <row r="46" spans="1:5" ht="15.75" x14ac:dyDescent="0.25">
      <c r="A46" s="28">
        <v>3</v>
      </c>
      <c r="B46" s="31" t="s">
        <v>78</v>
      </c>
      <c r="C46" s="28" t="s">
        <v>30</v>
      </c>
      <c r="D46" s="28">
        <v>1</v>
      </c>
      <c r="E46" s="29" t="s">
        <v>136</v>
      </c>
    </row>
    <row r="47" spans="1:5" ht="15.75" x14ac:dyDescent="0.25">
      <c r="A47" s="28">
        <v>4</v>
      </c>
      <c r="B47" s="31" t="s">
        <v>79</v>
      </c>
      <c r="C47" s="28" t="s">
        <v>80</v>
      </c>
      <c r="D47" s="28">
        <v>1</v>
      </c>
      <c r="E47" s="29"/>
    </row>
    <row r="48" spans="1:5" ht="15.75" x14ac:dyDescent="0.25">
      <c r="A48" s="46" t="s">
        <v>82</v>
      </c>
      <c r="B48" s="46"/>
      <c r="C48" s="46"/>
      <c r="D48" s="46"/>
      <c r="E48" s="46"/>
    </row>
    <row r="49" spans="1:19" ht="15.75" x14ac:dyDescent="0.25">
      <c r="A49" s="34">
        <v>1</v>
      </c>
      <c r="B49" s="38" t="s">
        <v>126</v>
      </c>
      <c r="C49" s="28" t="s">
        <v>16</v>
      </c>
      <c r="D49" s="34">
        <v>2.266</v>
      </c>
      <c r="E49" s="32" t="s">
        <v>38</v>
      </c>
    </row>
    <row r="50" spans="1:19" ht="15.75" x14ac:dyDescent="0.25">
      <c r="A50" s="34">
        <v>2</v>
      </c>
      <c r="B50" s="38" t="s">
        <v>137</v>
      </c>
      <c r="C50" s="28" t="s">
        <v>97</v>
      </c>
      <c r="D50" s="34">
        <v>3.97</v>
      </c>
      <c r="E50" s="32" t="s">
        <v>138</v>
      </c>
    </row>
    <row r="51" spans="1:19" ht="23.25" customHeight="1" x14ac:dyDescent="0.25">
      <c r="A51" s="34">
        <v>3</v>
      </c>
      <c r="B51" s="38" t="s">
        <v>139</v>
      </c>
      <c r="C51" s="28" t="s">
        <v>16</v>
      </c>
      <c r="D51" s="34">
        <v>2.266</v>
      </c>
      <c r="E51" s="32"/>
    </row>
    <row r="52" spans="1:19" ht="25.5" customHeight="1" x14ac:dyDescent="0.25">
      <c r="A52" s="34">
        <v>4</v>
      </c>
      <c r="B52" s="38" t="s">
        <v>83</v>
      </c>
      <c r="C52" s="34" t="s">
        <v>30</v>
      </c>
      <c r="D52" s="34">
        <v>4</v>
      </c>
      <c r="E52" s="32"/>
    </row>
    <row r="53" spans="1:19" ht="52.5" customHeight="1" x14ac:dyDescent="0.25">
      <c r="A53" s="34">
        <v>5</v>
      </c>
      <c r="B53" s="31" t="s">
        <v>84</v>
      </c>
      <c r="C53" s="28" t="s">
        <v>30</v>
      </c>
      <c r="D53" s="28">
        <v>1</v>
      </c>
      <c r="E53" s="29"/>
    </row>
    <row r="54" spans="1:19" ht="15.75" x14ac:dyDescent="0.25">
      <c r="A54" s="46" t="s">
        <v>85</v>
      </c>
      <c r="B54" s="46"/>
      <c r="C54" s="46"/>
      <c r="D54" s="46"/>
      <c r="E54" s="46"/>
    </row>
    <row r="55" spans="1:19" ht="39" customHeight="1" x14ac:dyDescent="0.25">
      <c r="A55" s="28">
        <v>1</v>
      </c>
      <c r="B55" s="31" t="s">
        <v>33</v>
      </c>
      <c r="C55" s="28" t="s">
        <v>16</v>
      </c>
      <c r="D55" s="28">
        <v>4.5</v>
      </c>
      <c r="E55" s="29" t="s">
        <v>87</v>
      </c>
    </row>
    <row r="56" spans="1:19" ht="42.75" customHeight="1" x14ac:dyDescent="0.25">
      <c r="A56" s="28">
        <v>2</v>
      </c>
      <c r="B56" s="31" t="s">
        <v>140</v>
      </c>
      <c r="C56" s="28" t="s">
        <v>30</v>
      </c>
      <c r="D56" s="28">
        <v>8</v>
      </c>
      <c r="E56" s="29" t="s">
        <v>86</v>
      </c>
    </row>
    <row r="57" spans="1:19" ht="40.5" customHeight="1" x14ac:dyDescent="0.25">
      <c r="A57" s="28">
        <v>3</v>
      </c>
      <c r="B57" s="31" t="s">
        <v>31</v>
      </c>
      <c r="C57" s="28" t="s">
        <v>11</v>
      </c>
      <c r="D57" s="28">
        <v>30</v>
      </c>
      <c r="E57" s="29" t="s">
        <v>32</v>
      </c>
    </row>
    <row r="58" spans="1:19" ht="15.75" x14ac:dyDescent="0.25">
      <c r="A58" s="28">
        <v>4</v>
      </c>
      <c r="B58" s="31" t="s">
        <v>35</v>
      </c>
      <c r="C58" s="28" t="s">
        <v>16</v>
      </c>
      <c r="D58" s="28">
        <v>4.5</v>
      </c>
      <c r="E58" s="33"/>
    </row>
    <row r="59" spans="1:19" ht="15.75" x14ac:dyDescent="0.25">
      <c r="A59" s="46" t="s">
        <v>88</v>
      </c>
      <c r="B59" s="46"/>
      <c r="C59" s="46"/>
      <c r="D59" s="46"/>
      <c r="E59" s="46"/>
    </row>
    <row r="60" spans="1:19" ht="63" x14ac:dyDescent="0.25">
      <c r="A60" s="27">
        <v>1</v>
      </c>
      <c r="B60" s="30" t="s">
        <v>89</v>
      </c>
      <c r="C60" s="28" t="s">
        <v>11</v>
      </c>
      <c r="D60" s="27">
        <v>16</v>
      </c>
      <c r="E60" s="29" t="s">
        <v>90</v>
      </c>
    </row>
    <row r="61" spans="1:19" ht="15.75" x14ac:dyDescent="0.25">
      <c r="A61" s="47" t="s">
        <v>143</v>
      </c>
      <c r="B61" s="47"/>
      <c r="C61" s="47"/>
      <c r="D61" s="47"/>
      <c r="E61" s="47"/>
    </row>
    <row r="62" spans="1:19" s="45" customFormat="1" ht="30" customHeight="1" x14ac:dyDescent="0.25">
      <c r="A62" s="28">
        <v>1</v>
      </c>
      <c r="B62" s="31" t="s">
        <v>144</v>
      </c>
      <c r="C62" s="28" t="s">
        <v>8</v>
      </c>
      <c r="D62" s="28">
        <v>500</v>
      </c>
      <c r="E62" s="29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</row>
    <row r="63" spans="1:19" s="45" customFormat="1" ht="30" customHeight="1" x14ac:dyDescent="0.25">
      <c r="A63" s="28">
        <v>2</v>
      </c>
      <c r="B63" s="31" t="s">
        <v>145</v>
      </c>
      <c r="C63" s="28" t="s">
        <v>8</v>
      </c>
      <c r="D63" s="28">
        <v>500</v>
      </c>
      <c r="E63" s="29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</row>
    <row r="64" spans="1:19" ht="15.75" x14ac:dyDescent="0.25">
      <c r="A64" s="47" t="s">
        <v>128</v>
      </c>
      <c r="B64" s="47"/>
      <c r="C64" s="47"/>
      <c r="D64" s="47"/>
      <c r="E64" s="47"/>
    </row>
    <row r="65" spans="1:5" ht="15.75" x14ac:dyDescent="0.25">
      <c r="A65" s="46" t="s">
        <v>50</v>
      </c>
      <c r="B65" s="46"/>
      <c r="C65" s="46"/>
      <c r="D65" s="46"/>
      <c r="E65" s="46"/>
    </row>
    <row r="66" spans="1:5" ht="15.75" x14ac:dyDescent="0.25">
      <c r="A66" s="28">
        <v>1</v>
      </c>
      <c r="B66" s="31" t="s">
        <v>51</v>
      </c>
      <c r="C66" s="28" t="s">
        <v>52</v>
      </c>
      <c r="D66" s="28">
        <v>18</v>
      </c>
      <c r="E66" s="29"/>
    </row>
    <row r="67" spans="1:5" ht="15.75" x14ac:dyDescent="0.25">
      <c r="A67" s="28">
        <v>2</v>
      </c>
      <c r="B67" s="31" t="s">
        <v>53</v>
      </c>
      <c r="C67" s="28" t="s">
        <v>52</v>
      </c>
      <c r="D67" s="28">
        <v>96</v>
      </c>
      <c r="E67" s="29"/>
    </row>
    <row r="68" spans="1:5" ht="31.5" x14ac:dyDescent="0.25">
      <c r="A68" s="28">
        <v>3</v>
      </c>
      <c r="B68" s="31" t="s">
        <v>54</v>
      </c>
      <c r="C68" s="28" t="s">
        <v>55</v>
      </c>
      <c r="D68" s="28">
        <v>96</v>
      </c>
      <c r="E68" s="29"/>
    </row>
    <row r="69" spans="1:5" ht="31.5" x14ac:dyDescent="0.25">
      <c r="A69" s="28">
        <v>4</v>
      </c>
      <c r="B69" s="31" t="s">
        <v>56</v>
      </c>
      <c r="C69" s="28" t="s">
        <v>52</v>
      </c>
      <c r="D69" s="28">
        <v>12</v>
      </c>
      <c r="E69" s="29"/>
    </row>
    <row r="70" spans="1:5" ht="15.75" x14ac:dyDescent="0.25">
      <c r="A70" s="46" t="s">
        <v>68</v>
      </c>
      <c r="B70" s="46"/>
      <c r="C70" s="46"/>
      <c r="D70" s="46"/>
      <c r="E70" s="46"/>
    </row>
    <row r="71" spans="1:5" ht="15.75" x14ac:dyDescent="0.25">
      <c r="A71" s="28">
        <v>1</v>
      </c>
      <c r="B71" s="31" t="s">
        <v>69</v>
      </c>
      <c r="C71" s="28" t="s">
        <v>70</v>
      </c>
      <c r="D71" s="28">
        <v>6</v>
      </c>
      <c r="E71" s="29"/>
    </row>
    <row r="72" spans="1:5" ht="31.5" x14ac:dyDescent="0.25">
      <c r="A72" s="28">
        <v>2</v>
      </c>
      <c r="B72" s="31" t="s">
        <v>71</v>
      </c>
      <c r="C72" s="28" t="s">
        <v>72</v>
      </c>
      <c r="D72" s="28">
        <v>24</v>
      </c>
      <c r="E72" s="29"/>
    </row>
    <row r="73" spans="1:5" ht="31.5" x14ac:dyDescent="0.25">
      <c r="A73" s="28">
        <v>3</v>
      </c>
      <c r="B73" s="31" t="s">
        <v>73</v>
      </c>
      <c r="C73" s="28" t="s">
        <v>72</v>
      </c>
      <c r="D73" s="28">
        <v>12</v>
      </c>
      <c r="E73" s="29"/>
    </row>
    <row r="74" spans="1:5" ht="15.75" x14ac:dyDescent="0.25">
      <c r="A74" s="28">
        <v>4</v>
      </c>
      <c r="B74" s="31" t="s">
        <v>74</v>
      </c>
      <c r="C74" s="28" t="s">
        <v>52</v>
      </c>
      <c r="D74" s="28">
        <v>6</v>
      </c>
      <c r="E74" s="29"/>
    </row>
    <row r="75" spans="1:5" ht="15.75" x14ac:dyDescent="0.25">
      <c r="A75" s="46" t="s">
        <v>81</v>
      </c>
      <c r="B75" s="46"/>
      <c r="C75" s="46"/>
      <c r="D75" s="46"/>
      <c r="E75" s="46"/>
    </row>
    <row r="76" spans="1:5" ht="31.5" x14ac:dyDescent="0.25">
      <c r="A76" s="28">
        <v>1</v>
      </c>
      <c r="B76" s="31" t="s">
        <v>71</v>
      </c>
      <c r="C76" s="28" t="s">
        <v>72</v>
      </c>
      <c r="D76" s="28">
        <v>12</v>
      </c>
      <c r="E76" s="29"/>
    </row>
    <row r="77" spans="1:5" ht="15.75" x14ac:dyDescent="0.25">
      <c r="A77" s="34">
        <v>2</v>
      </c>
      <c r="B77" s="38" t="s">
        <v>69</v>
      </c>
      <c r="C77" s="34" t="s">
        <v>70</v>
      </c>
      <c r="D77" s="34">
        <v>6</v>
      </c>
      <c r="E77" s="39"/>
    </row>
    <row r="78" spans="1:5" ht="15.75" x14ac:dyDescent="0.25">
      <c r="A78" s="46" t="s">
        <v>91</v>
      </c>
      <c r="B78" s="46"/>
      <c r="C78" s="46"/>
      <c r="D78" s="46"/>
      <c r="E78" s="46"/>
    </row>
    <row r="79" spans="1:5" ht="15.75" x14ac:dyDescent="0.25">
      <c r="A79" s="28">
        <v>1</v>
      </c>
      <c r="B79" s="31" t="s">
        <v>51</v>
      </c>
      <c r="C79" s="28" t="s">
        <v>52</v>
      </c>
      <c r="D79" s="28">
        <v>8</v>
      </c>
      <c r="E79" s="29"/>
    </row>
    <row r="80" spans="1:5" ht="15.75" x14ac:dyDescent="0.25">
      <c r="A80" s="28">
        <v>2</v>
      </c>
      <c r="B80" s="31" t="s">
        <v>53</v>
      </c>
      <c r="C80" s="28" t="s">
        <v>52</v>
      </c>
      <c r="D80" s="28">
        <v>16</v>
      </c>
      <c r="E80" s="29"/>
    </row>
    <row r="81" spans="1:5" ht="31.5" x14ac:dyDescent="0.25">
      <c r="A81" s="28">
        <v>3</v>
      </c>
      <c r="B81" s="31" t="s">
        <v>54</v>
      </c>
      <c r="C81" s="28" t="s">
        <v>55</v>
      </c>
      <c r="D81" s="28">
        <v>16</v>
      </c>
      <c r="E81" s="29"/>
    </row>
    <row r="82" spans="1:5" ht="31.5" x14ac:dyDescent="0.25">
      <c r="A82" s="28">
        <v>4</v>
      </c>
      <c r="B82" s="31" t="s">
        <v>92</v>
      </c>
      <c r="C82" s="28" t="s">
        <v>26</v>
      </c>
      <c r="D82" s="28">
        <v>1</v>
      </c>
      <c r="E82" s="29"/>
    </row>
    <row r="83" spans="1:5" ht="31.5" x14ac:dyDescent="0.25">
      <c r="A83" s="28">
        <v>5</v>
      </c>
      <c r="B83" s="31" t="s">
        <v>93</v>
      </c>
      <c r="C83" s="28" t="s">
        <v>52</v>
      </c>
      <c r="D83" s="28">
        <v>9</v>
      </c>
      <c r="E83" s="29"/>
    </row>
    <row r="84" spans="1:5" ht="15.75" x14ac:dyDescent="0.25">
      <c r="A84" s="28">
        <v>6</v>
      </c>
      <c r="B84" s="31" t="s">
        <v>94</v>
      </c>
      <c r="C84" s="28" t="s">
        <v>52</v>
      </c>
      <c r="D84" s="28">
        <v>9</v>
      </c>
      <c r="E84" s="29"/>
    </row>
    <row r="85" spans="1:5" ht="15.75" x14ac:dyDescent="0.25">
      <c r="A85" s="28">
        <v>7</v>
      </c>
      <c r="B85" s="31" t="s">
        <v>95</v>
      </c>
      <c r="C85" s="28" t="s">
        <v>52</v>
      </c>
      <c r="D85" s="28">
        <v>6</v>
      </c>
      <c r="E85" s="29"/>
    </row>
    <row r="86" spans="1:5" ht="15.75" x14ac:dyDescent="0.25">
      <c r="A86" s="28">
        <v>8</v>
      </c>
      <c r="B86" s="31" t="s">
        <v>96</v>
      </c>
      <c r="C86" s="28" t="s">
        <v>52</v>
      </c>
      <c r="D86" s="28">
        <v>3</v>
      </c>
      <c r="E86" s="29"/>
    </row>
    <row r="87" spans="1:5" ht="22.5" customHeight="1" x14ac:dyDescent="0.25">
      <c r="A87" s="40"/>
      <c r="B87" s="41"/>
      <c r="C87" s="40"/>
      <c r="D87" s="40"/>
      <c r="E87" s="42"/>
    </row>
    <row r="88" spans="1:5" ht="15.75" x14ac:dyDescent="0.25">
      <c r="A88" s="24"/>
      <c r="B88" s="24"/>
      <c r="C88" s="24"/>
      <c r="D88" s="24"/>
      <c r="E88" s="24"/>
    </row>
    <row r="89" spans="1:5" ht="15.75" x14ac:dyDescent="0.25">
      <c r="A89" s="24"/>
      <c r="B89" s="24"/>
      <c r="C89" s="24"/>
      <c r="D89" s="24"/>
      <c r="E89" s="43"/>
    </row>
    <row r="91" spans="1:5" ht="15.75" x14ac:dyDescent="0.25">
      <c r="A91" s="16"/>
      <c r="B91" s="16" t="s">
        <v>154</v>
      </c>
      <c r="C91" s="16"/>
      <c r="D91" s="16" t="s">
        <v>159</v>
      </c>
      <c r="E91" s="16"/>
    </row>
    <row r="92" spans="1:5" ht="15.75" x14ac:dyDescent="0.25">
      <c r="A92" s="16"/>
      <c r="B92" s="16" t="s">
        <v>155</v>
      </c>
      <c r="C92" s="16"/>
      <c r="D92" s="16"/>
      <c r="E92" s="18"/>
    </row>
    <row r="93" spans="1:5" ht="15.75" x14ac:dyDescent="0.25">
      <c r="A93" s="1"/>
      <c r="B93" s="1" t="s">
        <v>156</v>
      </c>
      <c r="C93" s="14"/>
      <c r="D93" s="1"/>
      <c r="E93" s="15"/>
    </row>
    <row r="94" spans="1:5" ht="15.75" x14ac:dyDescent="0.25">
      <c r="A94" s="1"/>
      <c r="B94" s="1"/>
      <c r="C94" s="1"/>
      <c r="D94" s="1"/>
      <c r="E94" s="1"/>
    </row>
    <row r="95" spans="1:5" ht="15.75" x14ac:dyDescent="0.25">
      <c r="A95" s="1"/>
      <c r="B95" s="1"/>
      <c r="C95" s="1"/>
      <c r="D95" s="1"/>
      <c r="E95" s="1"/>
    </row>
    <row r="96" spans="1:5" ht="15.75" x14ac:dyDescent="0.25">
      <c r="A96" s="1"/>
      <c r="B96" s="1" t="s">
        <v>157</v>
      </c>
      <c r="C96" s="1"/>
      <c r="D96" s="1" t="s">
        <v>158</v>
      </c>
      <c r="E96" s="1"/>
    </row>
    <row r="97" spans="1:5" ht="15.75" x14ac:dyDescent="0.25">
      <c r="A97" s="1"/>
      <c r="B97" s="1"/>
      <c r="C97" s="1"/>
      <c r="D97" s="1"/>
      <c r="E97" s="1"/>
    </row>
  </sheetData>
  <mergeCells count="16">
    <mergeCell ref="A5:E5"/>
    <mergeCell ref="A6:E6"/>
    <mergeCell ref="A9:E9"/>
    <mergeCell ref="A26:E26"/>
    <mergeCell ref="A34:E34"/>
    <mergeCell ref="A8:E8"/>
    <mergeCell ref="A43:E43"/>
    <mergeCell ref="A59:E59"/>
    <mergeCell ref="A48:E48"/>
    <mergeCell ref="A54:E54"/>
    <mergeCell ref="A64:E64"/>
    <mergeCell ref="A78:E78"/>
    <mergeCell ref="A75:E75"/>
    <mergeCell ref="A65:E65"/>
    <mergeCell ref="A70:E70"/>
    <mergeCell ref="A61:E61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abSelected="1" view="pageBreakPreview" zoomScale="70" zoomScaleNormal="85" zoomScaleSheetLayoutView="70" workbookViewId="0">
      <selection activeCell="K37" sqref="K37"/>
    </sheetView>
  </sheetViews>
  <sheetFormatPr defaultRowHeight="15.75" x14ac:dyDescent="0.25"/>
  <cols>
    <col min="1" max="1" width="4.85546875" style="1" customWidth="1"/>
    <col min="2" max="2" width="61.85546875" style="1" customWidth="1"/>
    <col min="3" max="3" width="14.140625" style="1" bestFit="1" customWidth="1"/>
    <col min="4" max="4" width="15.140625" style="1" customWidth="1"/>
    <col min="5" max="5" width="60" style="1" customWidth="1"/>
    <col min="6" max="7" width="9.140625" style="1"/>
    <col min="8" max="8" width="14.7109375" style="1" customWidth="1"/>
    <col min="9" max="9" width="9.140625" style="1"/>
    <col min="10" max="10" width="14.5703125" style="1" customWidth="1"/>
    <col min="11" max="25" width="9.140625" style="1"/>
    <col min="26" max="16384" width="9.140625" style="3"/>
  </cols>
  <sheetData>
    <row r="1" spans="1:25" x14ac:dyDescent="0.25">
      <c r="E1" s="2" t="s">
        <v>151</v>
      </c>
    </row>
    <row r="2" spans="1:25" x14ac:dyDescent="0.25">
      <c r="E2" s="2" t="s">
        <v>152</v>
      </c>
    </row>
    <row r="3" spans="1:25" x14ac:dyDescent="0.25">
      <c r="E3" s="2" t="s">
        <v>153</v>
      </c>
    </row>
    <row r="4" spans="1:25" x14ac:dyDescent="0.25">
      <c r="E4" s="2"/>
    </row>
    <row r="5" spans="1:25" x14ac:dyDescent="0.25">
      <c r="E5" s="2"/>
    </row>
    <row r="6" spans="1:25" x14ac:dyDescent="0.25">
      <c r="E6" s="4"/>
    </row>
    <row r="7" spans="1:25" ht="42" customHeight="1" x14ac:dyDescent="0.25">
      <c r="A7" s="54" t="s">
        <v>148</v>
      </c>
      <c r="B7" s="54"/>
      <c r="C7" s="54"/>
      <c r="D7" s="54"/>
      <c r="E7" s="54"/>
    </row>
    <row r="8" spans="1:25" ht="18.75" x14ac:dyDescent="0.25">
      <c r="A8" s="5"/>
      <c r="B8" s="5"/>
      <c r="C8" s="5"/>
      <c r="D8" s="5"/>
      <c r="E8" s="5"/>
    </row>
    <row r="10" spans="1:25" s="8" customFormat="1" ht="31.5" x14ac:dyDescent="0.25">
      <c r="A10" s="6" t="s">
        <v>1</v>
      </c>
      <c r="B10" s="6" t="s">
        <v>2</v>
      </c>
      <c r="C10" s="6" t="s">
        <v>3</v>
      </c>
      <c r="D10" s="6" t="s">
        <v>4</v>
      </c>
      <c r="E10" s="6" t="s">
        <v>5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ht="31.5" x14ac:dyDescent="0.25">
      <c r="A11" s="9">
        <v>1</v>
      </c>
      <c r="B11" s="10" t="s">
        <v>10</v>
      </c>
      <c r="C11" s="9" t="s">
        <v>11</v>
      </c>
      <c r="D11" s="9">
        <v>24</v>
      </c>
      <c r="E11" s="11" t="s">
        <v>12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x14ac:dyDescent="0.25">
      <c r="A12" s="9">
        <v>2</v>
      </c>
      <c r="B12" s="10" t="s">
        <v>13</v>
      </c>
      <c r="C12" s="9" t="s">
        <v>11</v>
      </c>
      <c r="D12" s="9">
        <v>24</v>
      </c>
      <c r="E12" s="11" t="s">
        <v>14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47.25" x14ac:dyDescent="0.25">
      <c r="A13" s="9">
        <v>3</v>
      </c>
      <c r="B13" s="10" t="s">
        <v>15</v>
      </c>
      <c r="C13" s="9" t="s">
        <v>16</v>
      </c>
      <c r="D13" s="9">
        <v>17.28</v>
      </c>
      <c r="E13" s="11" t="s">
        <v>106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70.25" customHeight="1" x14ac:dyDescent="0.25">
      <c r="A14" s="9">
        <v>4</v>
      </c>
      <c r="B14" s="10" t="s">
        <v>107</v>
      </c>
      <c r="C14" s="9" t="s">
        <v>19</v>
      </c>
      <c r="D14" s="9">
        <v>12</v>
      </c>
      <c r="E14" s="11" t="s">
        <v>108</v>
      </c>
      <c r="I14" s="1" t="s">
        <v>109</v>
      </c>
      <c r="M14" s="1" t="s">
        <v>110</v>
      </c>
    </row>
    <row r="15" spans="1:25" ht="164.25" customHeight="1" x14ac:dyDescent="0.25">
      <c r="A15" s="9">
        <v>5</v>
      </c>
      <c r="B15" s="10" t="s">
        <v>111</v>
      </c>
      <c r="C15" s="9" t="s">
        <v>19</v>
      </c>
      <c r="D15" s="9">
        <v>6</v>
      </c>
      <c r="E15" s="11" t="s">
        <v>112</v>
      </c>
      <c r="H15" s="1">
        <f>1125*2*6</f>
        <v>13500</v>
      </c>
      <c r="I15" s="1">
        <f>110*2*6</f>
        <v>1320</v>
      </c>
      <c r="J15" s="1">
        <f>45.82*6</f>
        <v>274.92</v>
      </c>
    </row>
    <row r="16" spans="1:25" ht="138.75" customHeight="1" x14ac:dyDescent="0.25">
      <c r="A16" s="9">
        <v>6</v>
      </c>
      <c r="B16" s="10" t="s">
        <v>113</v>
      </c>
      <c r="C16" s="9" t="s">
        <v>19</v>
      </c>
      <c r="D16" s="9">
        <v>5</v>
      </c>
      <c r="E16" s="11" t="s">
        <v>114</v>
      </c>
      <c r="H16" s="1">
        <f>1125*3*5</f>
        <v>16875</v>
      </c>
      <c r="I16" s="1">
        <f>110*3*5</f>
        <v>1650</v>
      </c>
      <c r="J16" s="1">
        <f>71.12*5</f>
        <v>355.6</v>
      </c>
    </row>
    <row r="17" spans="1:25" ht="47.25" x14ac:dyDescent="0.25">
      <c r="A17" s="9">
        <v>7</v>
      </c>
      <c r="B17" s="10" t="s">
        <v>115</v>
      </c>
      <c r="C17" s="9" t="s">
        <v>11</v>
      </c>
      <c r="D17" s="9">
        <v>207</v>
      </c>
      <c r="E17" s="12" t="s">
        <v>116</v>
      </c>
      <c r="H17" s="1">
        <f>0.888*207</f>
        <v>183.816</v>
      </c>
    </row>
    <row r="18" spans="1:25" ht="78.75" x14ac:dyDescent="0.25">
      <c r="A18" s="9">
        <v>8</v>
      </c>
      <c r="B18" s="10" t="s">
        <v>117</v>
      </c>
      <c r="C18" s="9" t="s">
        <v>19</v>
      </c>
      <c r="D18" s="9">
        <v>23</v>
      </c>
      <c r="E18" s="11" t="s">
        <v>118</v>
      </c>
      <c r="H18" s="1">
        <f>0.364*2070</f>
        <v>753.48</v>
      </c>
    </row>
    <row r="19" spans="1:25" ht="145.5" customHeight="1" x14ac:dyDescent="0.25">
      <c r="A19" s="9">
        <v>9</v>
      </c>
      <c r="B19" s="10" t="s">
        <v>119</v>
      </c>
      <c r="C19" s="9" t="s">
        <v>26</v>
      </c>
      <c r="D19" s="9">
        <v>1</v>
      </c>
      <c r="E19" s="11" t="s">
        <v>120</v>
      </c>
    </row>
    <row r="20" spans="1:25" ht="59.25" customHeight="1" x14ac:dyDescent="0.25">
      <c r="A20" s="9">
        <v>10</v>
      </c>
      <c r="B20" s="10" t="s">
        <v>98</v>
      </c>
      <c r="C20" s="6" t="s">
        <v>30</v>
      </c>
      <c r="D20" s="6">
        <f>SUM(D14:D16)*3</f>
        <v>69</v>
      </c>
      <c r="E20" s="11" t="s">
        <v>121</v>
      </c>
      <c r="H20" s="1">
        <f>3.77*3*23</f>
        <v>260.13</v>
      </c>
    </row>
    <row r="21" spans="1:25" ht="57.75" customHeight="1" x14ac:dyDescent="0.25">
      <c r="A21" s="9">
        <v>11</v>
      </c>
      <c r="B21" s="10" t="s">
        <v>122</v>
      </c>
      <c r="C21" s="6" t="s">
        <v>11</v>
      </c>
      <c r="D21" s="6">
        <f>SUM(D14:D16)*7</f>
        <v>161</v>
      </c>
      <c r="E21" s="11" t="s">
        <v>123</v>
      </c>
    </row>
    <row r="22" spans="1:25" ht="47.25" x14ac:dyDescent="0.25">
      <c r="A22" s="9">
        <v>12</v>
      </c>
      <c r="B22" s="10" t="s">
        <v>99</v>
      </c>
      <c r="C22" s="6" t="s">
        <v>16</v>
      </c>
      <c r="D22" s="6">
        <f>SUM(D14:D16)*1.05</f>
        <v>24.150000000000002</v>
      </c>
      <c r="E22" s="11" t="s">
        <v>124</v>
      </c>
    </row>
    <row r="23" spans="1:25" x14ac:dyDescent="0.25">
      <c r="A23" s="9">
        <v>13</v>
      </c>
      <c r="B23" s="10" t="s">
        <v>35</v>
      </c>
      <c r="C23" s="6" t="s">
        <v>16</v>
      </c>
      <c r="D23" s="6">
        <f>D22</f>
        <v>24.150000000000002</v>
      </c>
      <c r="E23" s="1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26" x14ac:dyDescent="0.25">
      <c r="A24" s="9">
        <v>14</v>
      </c>
      <c r="B24" s="10" t="s">
        <v>100</v>
      </c>
      <c r="C24" s="9" t="s">
        <v>97</v>
      </c>
      <c r="D24" s="9">
        <v>54.13</v>
      </c>
      <c r="E24" s="11" t="s">
        <v>125</v>
      </c>
      <c r="H24" s="1">
        <f>18350+13500+1320+16875+1650</f>
        <v>51695</v>
      </c>
      <c r="K24" s="3">
        <f>331.2+274.92+355.6+183.816+14+4.93+260.13+252.77</f>
        <v>1677.366</v>
      </c>
      <c r="L24" s="3">
        <f>51.695+1.677+0.753</f>
        <v>54.125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s="23" customFormat="1" x14ac:dyDescent="0.25">
      <c r="A25" s="47" t="s">
        <v>143</v>
      </c>
      <c r="B25" s="47"/>
      <c r="C25" s="47"/>
      <c r="D25" s="47"/>
      <c r="E25" s="47"/>
    </row>
    <row r="26" spans="1:25" s="45" customFormat="1" ht="30" customHeight="1" x14ac:dyDescent="0.25">
      <c r="A26" s="28">
        <v>1</v>
      </c>
      <c r="B26" s="31" t="s">
        <v>144</v>
      </c>
      <c r="C26" s="28" t="s">
        <v>8</v>
      </c>
      <c r="D26" s="28">
        <v>500</v>
      </c>
      <c r="E26" s="29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25" s="45" customFormat="1" ht="30" customHeight="1" x14ac:dyDescent="0.25">
      <c r="A27" s="28">
        <v>2</v>
      </c>
      <c r="B27" s="31" t="s">
        <v>145</v>
      </c>
      <c r="C27" s="28" t="s">
        <v>8</v>
      </c>
      <c r="D27" s="28">
        <v>500</v>
      </c>
      <c r="E27" s="29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</row>
    <row r="28" spans="1:25" ht="15.75" customHeight="1" x14ac:dyDescent="0.25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x14ac:dyDescent="0.25">
      <c r="C29" s="14"/>
      <c r="E29" s="1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s="17" customFormat="1" x14ac:dyDescent="0.25">
      <c r="A30" s="16"/>
      <c r="B30" s="16" t="s">
        <v>154</v>
      </c>
      <c r="C30" s="16"/>
      <c r="D30" s="16" t="s">
        <v>159</v>
      </c>
      <c r="E30" s="16"/>
    </row>
    <row r="31" spans="1:25" s="17" customFormat="1" x14ac:dyDescent="0.25">
      <c r="A31" s="16"/>
      <c r="B31" s="16" t="s">
        <v>155</v>
      </c>
      <c r="C31" s="16"/>
      <c r="D31" s="16"/>
      <c r="E31" s="18"/>
    </row>
    <row r="32" spans="1:25" x14ac:dyDescent="0.25">
      <c r="B32" s="1" t="s">
        <v>156</v>
      </c>
      <c r="C32" s="14"/>
      <c r="E32" s="1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x14ac:dyDescent="0.25">
      <c r="H33" s="14"/>
      <c r="J33" s="1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x14ac:dyDescent="0.25">
      <c r="J34" s="1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x14ac:dyDescent="0.25">
      <c r="B35" s="1" t="s">
        <v>157</v>
      </c>
      <c r="D35" s="1" t="s">
        <v>158</v>
      </c>
      <c r="H35" s="19"/>
      <c r="J35" s="1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7" spans="1:25" x14ac:dyDescent="0.25">
      <c r="H37" s="20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x14ac:dyDescent="0.25">
      <c r="B38" s="21"/>
      <c r="H38" s="20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x14ac:dyDescent="0.25">
      <c r="A39" s="3"/>
      <c r="B39" s="21"/>
      <c r="H39" s="20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x14ac:dyDescent="0.25">
      <c r="A40" s="3"/>
      <c r="B40" s="22"/>
      <c r="H40" s="20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x14ac:dyDescent="0.25">
      <c r="A41" s="3"/>
      <c r="B41" s="22"/>
      <c r="H41" s="20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x14ac:dyDescent="0.25">
      <c r="A42" s="3"/>
      <c r="H42" s="20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x14ac:dyDescent="0.25">
      <c r="A43" s="3"/>
      <c r="H43" s="20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x14ac:dyDescent="0.25">
      <c r="A44" s="3"/>
      <c r="H44" s="20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x14ac:dyDescent="0.25">
      <c r="A45" s="3"/>
      <c r="H45" s="20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</sheetData>
  <mergeCells count="2">
    <mergeCell ref="A7:E7"/>
    <mergeCell ref="A25:E25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КВЛ-20 кВ от СП-12</vt:lpstr>
      <vt:lpstr>Демонтаж существующей ВЛ-20 кВ</vt:lpstr>
      <vt:lpstr>'Демонтаж существующей ВЛ-20 кВ'!Область_печати</vt:lpstr>
      <vt:lpstr>'КВЛ-20 кВ от СП-12'!Область_печати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Rylov Andrey</dc:creator>
  <cp:lastModifiedBy>Sokolova Maria</cp:lastModifiedBy>
  <cp:lastPrinted>2018-07-02T11:42:08Z</cp:lastPrinted>
  <dcterms:created xsi:type="dcterms:W3CDTF">2018-05-07T13:36:10Z</dcterms:created>
  <dcterms:modified xsi:type="dcterms:W3CDTF">2018-07-31T10:25:45Z</dcterms:modified>
</cp:coreProperties>
</file>